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30" i="1" l="1"/>
  <c r="N30" i="1"/>
  <c r="N3" i="1" l="1"/>
  <c r="N4" i="1"/>
  <c r="N5" i="1"/>
  <c r="P13" i="1" l="1"/>
  <c r="N13" i="1"/>
  <c r="P7" i="1"/>
  <c r="N7" i="1"/>
  <c r="P33" i="1"/>
  <c r="N33" i="1"/>
  <c r="P5" i="1"/>
  <c r="P35" i="1"/>
  <c r="N35" i="1"/>
  <c r="P36" i="1"/>
  <c r="P34" i="1"/>
  <c r="P32" i="1"/>
  <c r="P31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6" i="1"/>
  <c r="P4" i="1"/>
  <c r="P3" i="1"/>
  <c r="P2" i="1"/>
  <c r="N2" i="1"/>
  <c r="O37" i="1"/>
  <c r="L37" i="1"/>
  <c r="M37" i="1"/>
  <c r="N36" i="1"/>
  <c r="N34" i="1"/>
  <c r="N32" i="1"/>
  <c r="N31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2" i="1"/>
  <c r="N11" i="1"/>
  <c r="N10" i="1"/>
  <c r="N9" i="1"/>
  <c r="N8" i="1"/>
  <c r="N6" i="1"/>
  <c r="N37" i="1" l="1"/>
  <c r="P37" i="1"/>
</calcChain>
</file>

<file path=xl/sharedStrings.xml><?xml version="1.0" encoding="utf-8"?>
<sst xmlns="http://schemas.openxmlformats.org/spreadsheetml/2006/main" count="343" uniqueCount="263">
  <si>
    <t>Broj</t>
  </si>
  <si>
    <t>Okrug</t>
  </si>
  <si>
    <t>Opština</t>
  </si>
  <si>
    <t>Ime kampa</t>
  </si>
  <si>
    <t>Organizator kampa</t>
  </si>
  <si>
    <t>Tip rada</t>
  </si>
  <si>
    <t>Tema</t>
  </si>
  <si>
    <t>Datumi</t>
  </si>
  <si>
    <t xml:space="preserve">Broj volontera </t>
  </si>
  <si>
    <t>Broj kamp lidera</t>
  </si>
  <si>
    <t>Broj volonterskih sati</t>
  </si>
  <si>
    <t>Broj lokalnih volontera</t>
  </si>
  <si>
    <t>Nišavski</t>
  </si>
  <si>
    <t>Pantelej, Niš</t>
  </si>
  <si>
    <t>25/06 – 09/07</t>
  </si>
  <si>
    <t>Niska Banja</t>
  </si>
  <si>
    <t>UG Aktilum</t>
  </si>
  <si>
    <t>26/06 – 07/07</t>
  </si>
  <si>
    <t>Crveni krst, Niš</t>
  </si>
  <si>
    <t>UG Grupa Kobra</t>
  </si>
  <si>
    <t>01/07 – 15/07</t>
  </si>
  <si>
    <t>Južnobački</t>
  </si>
  <si>
    <t>UG YMCA Serbia</t>
  </si>
  <si>
    <t>Severnobački</t>
  </si>
  <si>
    <t>Subotica</t>
  </si>
  <si>
    <t>UG Daj mi ruku</t>
  </si>
  <si>
    <t>06/07 – 20/07</t>
  </si>
  <si>
    <t>Sremski</t>
  </si>
  <si>
    <t>Irig</t>
  </si>
  <si>
    <t>08/07 – 20/07</t>
  </si>
  <si>
    <t>Podunavski</t>
  </si>
  <si>
    <t>Smederevska Palanka</t>
  </si>
  <si>
    <t>UG Nada</t>
  </si>
  <si>
    <t>10/07 – 22/07</t>
  </si>
  <si>
    <t>Južnobanatski</t>
  </si>
  <si>
    <t>Pančevo</t>
  </si>
  <si>
    <t>UG Suncokret</t>
  </si>
  <si>
    <t>15/07 - 25/07</t>
  </si>
  <si>
    <t>16/07 – 30/07</t>
  </si>
  <si>
    <t>18/07 – 31/07</t>
  </si>
  <si>
    <t>Kovin</t>
  </si>
  <si>
    <t>Udruženje sportskih ribolovaca „Deliblatsko jezero”</t>
  </si>
  <si>
    <t>23/07 – 05/08</t>
  </si>
  <si>
    <t>Sremski Karlovci</t>
  </si>
  <si>
    <t>UG Pokret gorana Vojvodine</t>
  </si>
  <si>
    <t>23/07 – 07/08</t>
  </si>
  <si>
    <t>24/07 – 06/08</t>
  </si>
  <si>
    <t>Kolubarski</t>
  </si>
  <si>
    <t>tri opštine Požega, Mionica, Kosjerić i grad Valjevo</t>
  </si>
  <si>
    <t>UG Divčibare</t>
  </si>
  <si>
    <t>27/07 – 08/08</t>
  </si>
  <si>
    <t>Zlatiborski</t>
  </si>
  <si>
    <t>Kosjeric</t>
  </si>
  <si>
    <t>UG K-town Group</t>
  </si>
  <si>
    <t>ART</t>
  </si>
  <si>
    <t>30/07 – 13/08</t>
  </si>
  <si>
    <t>Šumadijski</t>
  </si>
  <si>
    <t>Kragujevac</t>
  </si>
  <si>
    <t>UG Interaktiv</t>
  </si>
  <si>
    <t>31/07 – 14/08</t>
  </si>
  <si>
    <t>Beogradski</t>
  </si>
  <si>
    <t>Obrenovac, Beograd</t>
  </si>
  <si>
    <t>KZM Obrenovac</t>
  </si>
  <si>
    <t>01/08 – 15/08</t>
  </si>
  <si>
    <t>Stara Pazova</t>
  </si>
  <si>
    <t>05/08 – 16/08</t>
  </si>
  <si>
    <t>08/08 – 22/08</t>
  </si>
  <si>
    <t>Borski</t>
  </si>
  <si>
    <t>Bor</t>
  </si>
  <si>
    <t>UG Društvo mladih istraživača Bor</t>
  </si>
  <si>
    <t>Rasinski</t>
  </si>
  <si>
    <t>Brus</t>
  </si>
  <si>
    <t>UG Omladinski cntar Brus</t>
  </si>
  <si>
    <t>RENO/ART</t>
  </si>
  <si>
    <t>10/08 – 21/08</t>
  </si>
  <si>
    <t>UG Edukativni centar Kruševac</t>
  </si>
  <si>
    <t>12/08 – 22/08</t>
  </si>
  <si>
    <t>12/08 – 25/08</t>
  </si>
  <si>
    <t>Titel</t>
  </si>
  <si>
    <t>JP Titelski breg</t>
  </si>
  <si>
    <t>17/08 – 01/09</t>
  </si>
  <si>
    <t>Pećinci</t>
  </si>
  <si>
    <t>UG Zeleni pogled</t>
  </si>
  <si>
    <t>21/08 – 03/09</t>
  </si>
  <si>
    <t>UG UZ Velike droplje</t>
  </si>
  <si>
    <t>03/09 – 18/09</t>
  </si>
  <si>
    <t>17/09 – 30/09</t>
  </si>
  <si>
    <t>FEST</t>
  </si>
  <si>
    <t>13 days in mid Sept</t>
  </si>
  <si>
    <t>01/07 – 16/07</t>
  </si>
  <si>
    <t>03/09 – 17/09</t>
  </si>
  <si>
    <t>Beograd</t>
  </si>
  <si>
    <t>Geronotološki centar Bežanijska kosa</t>
  </si>
  <si>
    <t>04/07 – 22/07</t>
  </si>
  <si>
    <t>Mačvanski</t>
  </si>
  <si>
    <t>Loznica</t>
  </si>
  <si>
    <t>UG Udruženje domaćina Tršić</t>
  </si>
  <si>
    <t>18/07 – 28/07</t>
  </si>
  <si>
    <t>Mladi istraživači Srbije</t>
  </si>
  <si>
    <t>EKO</t>
  </si>
  <si>
    <t>EKO/RENO</t>
  </si>
  <si>
    <t>EKO/FEST</t>
  </si>
  <si>
    <t>RENO/EKO</t>
  </si>
  <si>
    <t>EKO/KONS</t>
  </si>
  <si>
    <t>KULT</t>
  </si>
  <si>
    <t>MANU/EKO/ART</t>
  </si>
  <si>
    <t>EKO/MANU</t>
  </si>
  <si>
    <t>KULT/RENO</t>
  </si>
  <si>
    <t>SOC</t>
  </si>
  <si>
    <t>EKO/ARH</t>
  </si>
  <si>
    <t>KONS/EKO</t>
  </si>
  <si>
    <t>ART - tinejdžerski</t>
  </si>
  <si>
    <t>RENO - tinejdžerski</t>
  </si>
  <si>
    <t>SOC/EKO</t>
  </si>
  <si>
    <t>rad u zaštićenom prirodnom području– uklanjanje invazivnih vrsti, renoviranje stare kolibe</t>
  </si>
  <si>
    <t>Opis posla</t>
  </si>
  <si>
    <t>Tip kampa</t>
  </si>
  <si>
    <t>Tema kampa</t>
  </si>
  <si>
    <t>zaštita životne sredine</t>
  </si>
  <si>
    <t>SVE MI BOJE LEPO STOJE, Donja Toponica</t>
  </si>
  <si>
    <t>VREME ZA ŠMINKU, Bački Petrovac</t>
  </si>
  <si>
    <t>Bački Petrovac</t>
  </si>
  <si>
    <t>Broj volonterskih sati L+M</t>
  </si>
  <si>
    <t>Broj volonterskih sati O</t>
  </si>
  <si>
    <t xml:space="preserve">uređenje lokalnog izletišta; </t>
  </si>
  <si>
    <t xml:space="preserve">skretanje pažnje lokalnoj zajednici na očuvanje životne sredine </t>
  </si>
  <si>
    <t>sređivanje javnih površina i mesta za okupljanje mladih</t>
  </si>
  <si>
    <t>skretanje pažnje loklanoj zajednici na vrednosti interkutlurng razumevanja, jednakosti u različitostima</t>
  </si>
  <si>
    <t>umetničke radionice -  video, fotografija i drugi izrazi; "No hate speech" kampanja</t>
  </si>
  <si>
    <t>sređivanje omladinskog kampa na izletištu: uklanjanje prekomerne vegetacije, krečenje, sređivanje i pravljenje staza</t>
  </si>
  <si>
    <t>uređivanje javnih parkova, kreativna rekonstrukcija starog nameštaja, renoviranje omladinskog centra</t>
  </si>
  <si>
    <t>kvalitetno slobodno vreme mladih iz lokalne zajednice</t>
  </si>
  <si>
    <t>SOC/RENO</t>
  </si>
  <si>
    <t xml:space="preserve">kvalitetno slobodno vreme mladih iz lokalne zajednice; sređivanje javnih površina </t>
  </si>
  <si>
    <t>organizovanje sportsko-rekreativnih događaja; uređenje školskog igrališta</t>
  </si>
  <si>
    <t xml:space="preserve">kvalitetno slobodno vreme mladih iz lokalne zajednice; sređivanje javnih površina i mesta za okupljanje mladih </t>
  </si>
  <si>
    <t>uklanjanje prekomene vegetacije, uređenje Centra, organizovanje aktivnosti za lokalne mlade</t>
  </si>
  <si>
    <t>uređenje izletišta u šumi i pored jezera; rekonstrukcija starog nameštaja</t>
  </si>
  <si>
    <t>kvalitetno slobodno vreme mladih iz lokalne zajednice;</t>
  </si>
  <si>
    <t>kulturni događaji, muzičke, plesne i umetničke radionice i aktivnosti za mlade</t>
  </si>
  <si>
    <t>skretanje pažnje mladima iz lokalne zajednice na značaj boravka u prirodi</t>
  </si>
  <si>
    <t>pravljenje drvenog mosta od recikliranih paleta, sađenje drveća u uređenje zelenih površina, fotografisanje</t>
  </si>
  <si>
    <t>sređivanje javnih površina; promovisanje lokalnih vrednosti u široj zajednici</t>
  </si>
  <si>
    <t>rad u zaštićenom prirodnom području– rekonstrukcija izletišta i staza, vizitorskog centra, čišćenje rezervata od đubreta</t>
  </si>
  <si>
    <t>rad u zaštićenom prirodnom području– uklanjanje prekomerne vegetacije, uređenje staza, čišćenje, farbanje klupa, promocija Rita</t>
  </si>
  <si>
    <t>markiranje staza, priprema muzičkog festivala</t>
  </si>
  <si>
    <t>promocija održivog turizma</t>
  </si>
  <si>
    <t>grafiti i murali</t>
  </si>
  <si>
    <t>muzička radionica</t>
  </si>
  <si>
    <t xml:space="preserve"> teatar</t>
  </si>
  <si>
    <t>kvalitetno slobodno vreme mladih iz lokalne zajednice i kulturna ponuda kroz umetnički izraz volontera</t>
  </si>
  <si>
    <t>Godina održavanja kampa</t>
  </si>
  <si>
    <t>organizovanje dečijeg festivala, edukacija mladih o bezbednosti u saobraćaju, uređenje parka</t>
  </si>
  <si>
    <t>uređenje izletišta, obeležavanje staza, čišćenje, uklanjanje prekomerne vegetacije, postavljanje klupa</t>
  </si>
  <si>
    <t>kulturni festival namenjen mladima i deci</t>
  </si>
  <si>
    <t>rekonstrukcija starog nameštaja i aukcijska prodaja; uklanjanje prekomene vegetacije, uređenje Centra, organizovanje aktivnosti za lokalne mlade</t>
  </si>
  <si>
    <t>podrška ugroženim porodicama; kvalitetno slobodno vreme mladih iz lokalne zajednice</t>
  </si>
  <si>
    <t>sređivanje parka, uređenje obala reke, pravljenje i postavljanje klupa; pomoć u arheološkom istraživanju; organizovanje lokalog kulturnog događaja</t>
  </si>
  <si>
    <t>sađenje drveća i cveća, krečenje preko grafita, krečenje biblioteke.</t>
  </si>
  <si>
    <t>skretanje pažnje mladima iz lokalne zajednice na značaj boravka u prirodi; zaštita životne sredine i promocija održivog turizma</t>
  </si>
  <si>
    <t>sređivanje turističke oblasti na planini, postavljanje kanta, iinfo tabli, obeležavanje staza</t>
  </si>
  <si>
    <t>popravljanje starih bicikala za potrebe lokalnog volonterskog centra</t>
  </si>
  <si>
    <t>rad u zaštićenom prirodnom području– uklanjanje otpada, prekomerne vegetacije, brojanje veverica, postavljanje kućica za ptice, popravljanje ograde rezervata, obeležavanje staza</t>
  </si>
  <si>
    <t xml:space="preserve">rad u zaštićenom prirodnom području– uklanjanje prekomerne vegetacije </t>
  </si>
  <si>
    <t>rad u zaštićenom prirodnom području– uklanjanje prekomerne vegetacije i otpada</t>
  </si>
  <si>
    <t>rad u zaštićenom prirodnom području– pravljenje drvenih mostova, postavljanje info tabli, uklanjanje otpada i prekomerne vegetacije i promovisanje Rezervata</t>
  </si>
  <si>
    <t>kreativne radionice sa starim osobama; uređivanje bašte, pprovođenje vremena sa starima</t>
  </si>
  <si>
    <t>međugeneracijsko razumevanje kroz organizovanje kvalitetnog vremena starim osobama</t>
  </si>
  <si>
    <t>kreativne radionice sa starim osobama; uređivanje bašte, pprovođenje vremena sa starima; akcija uklanjanja otpada u šumi</t>
  </si>
  <si>
    <t>međugeneracijsko razumevanje kroz organizovanje kvalitetnog vremena starim osobama;  doprinos i promocija održivog ruralnog turizma</t>
  </si>
  <si>
    <t>zaštita životne sredine i promocija održivog eko turizma</t>
  </si>
  <si>
    <t>sređivanje javnih površina i mesta za okupljanje mladih; skretanje pažnje lokalnoj zajednici na očuvanje životne sredine</t>
  </si>
  <si>
    <t>bezbednost mladih u saobraćaju; kvalitetno slobodno vreme mladih iz lokalne zajednice; skretanje pažnje lokalnoj zajednici na očuvanje životne sredine</t>
  </si>
  <si>
    <t>skretanje pažnje lokalnoj zajednici na očuvanje životne sredine kroz sređivanje javnih površina</t>
  </si>
  <si>
    <t>skretanje pažnje lokalnoj zajednici na očuvanje životne sredine kroz sređivanje javnih površina i na održavanje kulturno-istorijskog nasleđa</t>
  </si>
  <si>
    <t>skretanje pažnje lokalnoj zajednici na očuvanje životne sredine kroz sređivanje javnih površina i prostora</t>
  </si>
  <si>
    <t>promocija održivog transporta; podrška međugeneracijskoj saradnji</t>
  </si>
  <si>
    <t>zaštita životne sredine  i promocija održivog eko turizma</t>
  </si>
  <si>
    <t>zaštita životne sredine   i promocija održivog eko turizma</t>
  </si>
  <si>
    <t>kulturne aktivnosti tokom festivala: ulični performansi, radionice za decu, promocija festivala</t>
  </si>
  <si>
    <t>promocija kulturne baštine; kvalitetno slobodno vreme mladih i dece</t>
  </si>
  <si>
    <t>UG Udruženje za lokalni razvoj Kamenica</t>
  </si>
  <si>
    <t>UG Inženjeri zaštite životne sredine</t>
  </si>
  <si>
    <t>UG Regionalni volonterski centar Pančevo</t>
  </si>
  <si>
    <t>JP Palić - Ludaš</t>
  </si>
  <si>
    <t>UG Udruženje sportskih ribolovaca „Deliblatsko jezero”</t>
  </si>
  <si>
    <t>Krusevac</t>
  </si>
  <si>
    <t>Severnobanatski</t>
  </si>
  <si>
    <t>Kikinda</t>
  </si>
  <si>
    <t>SOCI/RENO/ EKO</t>
  </si>
  <si>
    <t>BEO BI BIO BICIKLISTIČKI BEOGRAD, Beograd</t>
  </si>
  <si>
    <t>zaštita životne sredine i promocija održivog transporta</t>
  </si>
  <si>
    <t>obeležavanje signalizacije na biciklističkim stazama, ulične manifestacije, promocija Evropske nedelje mobilnosti</t>
  </si>
  <si>
    <t>14/08-30/08</t>
  </si>
  <si>
    <t>KAMP SA POGLEDOM I, Niš</t>
  </si>
  <si>
    <t>MESTO ZA PREDAH, Niška Banja</t>
  </si>
  <si>
    <t>IZ KOG STE "C'EST LA VIE", Bikovo</t>
  </si>
  <si>
    <t>GLOKALIZUJ SE, BRE!, Jazak</t>
  </si>
  <si>
    <t>DIZAJNIRAJ ZELENO I, Kusadak</t>
  </si>
  <si>
    <t>KAMP SA POGLEDOM II, Nis</t>
  </si>
  <si>
    <t>BLIZI SE, BLIZI LETO, Donja Toponica</t>
  </si>
  <si>
    <t>ARTOPOLIS I, Kosjeric</t>
  </si>
  <si>
    <t>ARTOPOLIS  II, Kosjeric</t>
  </si>
  <si>
    <t>NAPUNI BATERIJE, Obrenovac</t>
  </si>
  <si>
    <t>SAN LETNJE NOĆI, Stara Pazova</t>
  </si>
  <si>
    <t>POVUCI, POTEGNI, Jazak</t>
  </si>
  <si>
    <t>IZbrusI SVOJ PRVI GRAFIT, Brus</t>
  </si>
  <si>
    <t>ČUDESNA ŠUMA, Jastrebac</t>
  </si>
  <si>
    <t>REBICIKLIRAJ, Pancevo</t>
  </si>
  <si>
    <t>KAD JE CVETALA TISA, Titel</t>
  </si>
  <si>
    <t>POVRATAK IBISA, Obedska Bara</t>
  </si>
  <si>
    <t>NA LEPOM PLAVOM DUNAVU, Sremski Karlovci</t>
  </si>
  <si>
    <t>DIZAJNIRAJ ZELENO II, Kusadak</t>
  </si>
  <si>
    <t>ARTOPOLIS III, Kosjeric</t>
  </si>
  <si>
    <t>LET IZNAD DROPLJINOG GNEZDA, Mokrin</t>
  </si>
  <si>
    <t>LABUDOVO JEZERO II, Ludaš</t>
  </si>
  <si>
    <t>LABUDOVO JEZERO I, Ludaš</t>
  </si>
  <si>
    <t>GODINE SU SAMO BROJ, Begrad</t>
  </si>
  <si>
    <t>U POTRAZI ZA AZBUKOM, Tršić</t>
  </si>
  <si>
    <t>PRIRODA JE POZORNICA, Divčibare</t>
  </si>
  <si>
    <t>KOD</t>
  </si>
  <si>
    <t>VSS 01</t>
  </si>
  <si>
    <t>VSS 02</t>
  </si>
  <si>
    <t>VSS 03</t>
  </si>
  <si>
    <t>VSS 04</t>
  </si>
  <si>
    <t>VSS 33</t>
  </si>
  <si>
    <t>VSS 05</t>
  </si>
  <si>
    <t>VSS 06</t>
  </si>
  <si>
    <t>VSS 07</t>
  </si>
  <si>
    <t>VSS 08</t>
  </si>
  <si>
    <t>VSS 09</t>
  </si>
  <si>
    <t>VSS 10</t>
  </si>
  <si>
    <t>VSS 11</t>
  </si>
  <si>
    <t>VSS 12</t>
  </si>
  <si>
    <t>VSS 13</t>
  </si>
  <si>
    <t>VSS 14</t>
  </si>
  <si>
    <t>VSS 15</t>
  </si>
  <si>
    <t>VSS 16</t>
  </si>
  <si>
    <t>VSS 17</t>
  </si>
  <si>
    <t>VSS 18</t>
  </si>
  <si>
    <t>VSS 19</t>
  </si>
  <si>
    <t>VSS 20</t>
  </si>
  <si>
    <t>VSS 21</t>
  </si>
  <si>
    <t>NEKI TO VOLE VRUĆE, Brestovačka Banja</t>
  </si>
  <si>
    <t>VSS 22</t>
  </si>
  <si>
    <t>VSS 23</t>
  </si>
  <si>
    <t>VSS 24</t>
  </si>
  <si>
    <t>VSS 25</t>
  </si>
  <si>
    <t>VSS 26</t>
  </si>
  <si>
    <t>VSS 27</t>
  </si>
  <si>
    <t>VSS 28</t>
  </si>
  <si>
    <t>VSS 29</t>
  </si>
  <si>
    <t>VSS 30</t>
  </si>
  <si>
    <t>VSS 31</t>
  </si>
  <si>
    <t>VSS 32</t>
  </si>
  <si>
    <t>VSS 34</t>
  </si>
  <si>
    <t>VSS 35</t>
  </si>
  <si>
    <t>16/07 – 28/07</t>
  </si>
  <si>
    <t>FESTIVAL STAROG RIMA, Sremski Karlovci</t>
  </si>
  <si>
    <t>VEČERAS VAM PREDSTAVLJAMO, Omoljica</t>
  </si>
  <si>
    <t>PRIČE SA JEZERA I, Deliblato</t>
  </si>
  <si>
    <t>JEDAN SASVIM NEOBIČAN FESTIVAL, Kragujevac</t>
  </si>
  <si>
    <t>PRIČE SA JEZERA II, Deliblato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</si>
</sst>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5B3D7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34" workbookViewId="0">
      <selection activeCell="I60" sqref="I60"/>
    </sheetView>
  </sheetViews>
  <sheetFormatPr defaultRowHeight="15" x14ac:dyDescent="0.25"/>
  <cols>
    <col min="1" max="1" width="9.85546875" style="35" customWidth="1"/>
    <col min="2" max="2" width="12.85546875" customWidth="1"/>
    <col min="3" max="3" width="10.85546875" customWidth="1"/>
    <col min="4" max="4" width="13.140625" customWidth="1"/>
    <col min="5" max="5" width="12.42578125" customWidth="1"/>
    <col min="6" max="6" width="15.5703125" customWidth="1"/>
    <col min="7" max="7" width="8.5703125" customWidth="1"/>
    <col min="9" max="9" width="20.42578125" customWidth="1"/>
    <col min="10" max="10" width="20" customWidth="1"/>
    <col min="11" max="11" width="14.7109375" customWidth="1"/>
    <col min="13" max="13" width="9.140625" style="28"/>
  </cols>
  <sheetData>
    <row r="1" spans="1:16" ht="34.5" thickBot="1" x14ac:dyDescent="0.3">
      <c r="A1" s="1" t="s">
        <v>220</v>
      </c>
      <c r="B1" s="2" t="s">
        <v>1</v>
      </c>
      <c r="C1" s="3" t="s">
        <v>2</v>
      </c>
      <c r="D1" s="67" t="s">
        <v>3</v>
      </c>
      <c r="E1" s="68"/>
      <c r="F1" s="43" t="s">
        <v>4</v>
      </c>
      <c r="G1" s="42" t="s">
        <v>151</v>
      </c>
      <c r="H1" s="42" t="s">
        <v>116</v>
      </c>
      <c r="I1" s="27" t="s">
        <v>117</v>
      </c>
      <c r="J1" s="2" t="s">
        <v>115</v>
      </c>
      <c r="K1" s="4" t="s">
        <v>7</v>
      </c>
      <c r="L1" s="5" t="s">
        <v>8</v>
      </c>
      <c r="M1" s="6" t="s">
        <v>9</v>
      </c>
      <c r="N1" s="29" t="s">
        <v>122</v>
      </c>
      <c r="O1" s="37" t="s">
        <v>11</v>
      </c>
      <c r="P1" s="42" t="s">
        <v>123</v>
      </c>
    </row>
    <row r="2" spans="1:16" ht="68.25" thickBot="1" x14ac:dyDescent="0.3">
      <c r="A2" s="33" t="s">
        <v>221</v>
      </c>
      <c r="B2" s="7" t="s">
        <v>12</v>
      </c>
      <c r="C2" s="8" t="s">
        <v>13</v>
      </c>
      <c r="D2" s="56" t="s">
        <v>194</v>
      </c>
      <c r="E2" s="57"/>
      <c r="F2" s="33" t="s">
        <v>181</v>
      </c>
      <c r="G2" s="50">
        <v>2</v>
      </c>
      <c r="H2" s="38" t="s">
        <v>99</v>
      </c>
      <c r="I2" s="8" t="s">
        <v>140</v>
      </c>
      <c r="J2" s="7" t="s">
        <v>129</v>
      </c>
      <c r="K2" s="10" t="s">
        <v>14</v>
      </c>
      <c r="L2" s="11">
        <v>12</v>
      </c>
      <c r="M2" s="12">
        <v>2</v>
      </c>
      <c r="N2" s="30">
        <f>12*14*5</f>
        <v>840</v>
      </c>
      <c r="O2" s="38">
        <v>5</v>
      </c>
      <c r="P2" s="38">
        <f>12*5*2</f>
        <v>120</v>
      </c>
    </row>
    <row r="3" spans="1:16" ht="34.5" thickBot="1" x14ac:dyDescent="0.3">
      <c r="A3" s="33" t="s">
        <v>222</v>
      </c>
      <c r="B3" s="7" t="s">
        <v>12</v>
      </c>
      <c r="C3" s="8" t="s">
        <v>15</v>
      </c>
      <c r="D3" s="56" t="s">
        <v>195</v>
      </c>
      <c r="E3" s="57"/>
      <c r="F3" s="33" t="s">
        <v>16</v>
      </c>
      <c r="G3" s="50">
        <v>1</v>
      </c>
      <c r="H3" s="38" t="s">
        <v>99</v>
      </c>
      <c r="I3" s="8" t="s">
        <v>125</v>
      </c>
      <c r="J3" s="7" t="s">
        <v>124</v>
      </c>
      <c r="K3" s="10" t="s">
        <v>17</v>
      </c>
      <c r="L3" s="11">
        <v>10</v>
      </c>
      <c r="M3" s="12">
        <v>2</v>
      </c>
      <c r="N3" s="30">
        <f>9*12*5</f>
        <v>540</v>
      </c>
      <c r="O3" s="38">
        <v>5</v>
      </c>
      <c r="P3" s="38">
        <f>19*5*2</f>
        <v>190</v>
      </c>
    </row>
    <row r="4" spans="1:16" ht="45.75" thickBot="1" x14ac:dyDescent="0.3">
      <c r="A4" s="33" t="s">
        <v>223</v>
      </c>
      <c r="B4" s="7" t="s">
        <v>12</v>
      </c>
      <c r="C4" s="8" t="s">
        <v>18</v>
      </c>
      <c r="D4" s="56" t="s">
        <v>119</v>
      </c>
      <c r="E4" s="57"/>
      <c r="F4" s="33" t="s">
        <v>19</v>
      </c>
      <c r="G4" s="50">
        <v>5</v>
      </c>
      <c r="H4" s="38" t="s">
        <v>111</v>
      </c>
      <c r="I4" s="8" t="s">
        <v>127</v>
      </c>
      <c r="J4" s="8" t="s">
        <v>128</v>
      </c>
      <c r="K4" s="10" t="s">
        <v>20</v>
      </c>
      <c r="L4" s="11">
        <v>15</v>
      </c>
      <c r="M4" s="12">
        <v>2</v>
      </c>
      <c r="N4" s="30">
        <f>12*17*5</f>
        <v>1020</v>
      </c>
      <c r="O4" s="38">
        <v>5</v>
      </c>
      <c r="P4" s="38">
        <f>12*5*2</f>
        <v>120</v>
      </c>
    </row>
    <row r="5" spans="1:16" ht="45.75" thickBot="1" x14ac:dyDescent="0.3">
      <c r="A5" s="33" t="s">
        <v>253</v>
      </c>
      <c r="B5" s="7" t="s">
        <v>23</v>
      </c>
      <c r="C5" s="8" t="s">
        <v>24</v>
      </c>
      <c r="D5" s="56" t="s">
        <v>216</v>
      </c>
      <c r="E5" s="57"/>
      <c r="F5" s="33" t="s">
        <v>184</v>
      </c>
      <c r="G5" s="50">
        <v>15</v>
      </c>
      <c r="H5" s="38" t="s">
        <v>99</v>
      </c>
      <c r="I5" s="45" t="s">
        <v>118</v>
      </c>
      <c r="J5" s="8" t="s">
        <v>114</v>
      </c>
      <c r="K5" s="10" t="s">
        <v>89</v>
      </c>
      <c r="L5" s="11">
        <v>13</v>
      </c>
      <c r="M5" s="12">
        <v>2</v>
      </c>
      <c r="N5" s="30">
        <f>13*15*5</f>
        <v>975</v>
      </c>
      <c r="O5" s="38">
        <v>5</v>
      </c>
      <c r="P5" s="38">
        <f>13*5*2</f>
        <v>130</v>
      </c>
    </row>
    <row r="6" spans="1:16" ht="57" thickBot="1" x14ac:dyDescent="0.3">
      <c r="A6" s="33" t="s">
        <v>224</v>
      </c>
      <c r="B6" s="7" t="s">
        <v>21</v>
      </c>
      <c r="C6" s="8" t="s">
        <v>121</v>
      </c>
      <c r="D6" s="56" t="s">
        <v>120</v>
      </c>
      <c r="E6" s="57"/>
      <c r="F6" s="33" t="s">
        <v>22</v>
      </c>
      <c r="G6" s="50">
        <v>1</v>
      </c>
      <c r="H6" s="38" t="s">
        <v>100</v>
      </c>
      <c r="I6" s="8" t="s">
        <v>126</v>
      </c>
      <c r="J6" s="7" t="s">
        <v>130</v>
      </c>
      <c r="K6" s="10" t="s">
        <v>257</v>
      </c>
      <c r="L6" s="11">
        <v>10</v>
      </c>
      <c r="M6" s="12">
        <v>2</v>
      </c>
      <c r="N6" s="30">
        <f>10*12*5</f>
        <v>600</v>
      </c>
      <c r="O6" s="38">
        <v>5</v>
      </c>
      <c r="P6" s="38">
        <f>10*5*2</f>
        <v>100</v>
      </c>
    </row>
    <row r="7" spans="1:16" ht="57" thickBot="1" x14ac:dyDescent="0.3">
      <c r="A7" s="33" t="s">
        <v>225</v>
      </c>
      <c r="B7" s="7" t="s">
        <v>60</v>
      </c>
      <c r="C7" s="8" t="s">
        <v>91</v>
      </c>
      <c r="D7" s="56" t="s">
        <v>217</v>
      </c>
      <c r="E7" s="57"/>
      <c r="F7" s="33" t="s">
        <v>92</v>
      </c>
      <c r="G7" s="50">
        <v>1</v>
      </c>
      <c r="H7" s="38" t="s">
        <v>132</v>
      </c>
      <c r="I7" s="8" t="s">
        <v>167</v>
      </c>
      <c r="J7" s="7" t="s">
        <v>166</v>
      </c>
      <c r="K7" s="10" t="s">
        <v>93</v>
      </c>
      <c r="L7" s="11">
        <v>10</v>
      </c>
      <c r="M7" s="12">
        <v>2</v>
      </c>
      <c r="N7" s="30">
        <f>14*12*5</f>
        <v>840</v>
      </c>
      <c r="O7" s="38">
        <v>5</v>
      </c>
      <c r="P7" s="38">
        <f>14*5*2</f>
        <v>140</v>
      </c>
    </row>
    <row r="8" spans="1:16" ht="34.5" thickBot="1" x14ac:dyDescent="0.3">
      <c r="A8" s="33" t="s">
        <v>226</v>
      </c>
      <c r="B8" s="7" t="s">
        <v>23</v>
      </c>
      <c r="C8" s="8" t="s">
        <v>24</v>
      </c>
      <c r="D8" s="56" t="s">
        <v>196</v>
      </c>
      <c r="E8" s="57"/>
      <c r="F8" s="33" t="s">
        <v>25</v>
      </c>
      <c r="G8" s="50">
        <v>1</v>
      </c>
      <c r="H8" s="38" t="s">
        <v>101</v>
      </c>
      <c r="I8" s="8" t="s">
        <v>133</v>
      </c>
      <c r="J8" s="7" t="s">
        <v>134</v>
      </c>
      <c r="K8" s="10" t="s">
        <v>26</v>
      </c>
      <c r="L8" s="11">
        <v>10</v>
      </c>
      <c r="M8" s="12">
        <v>2</v>
      </c>
      <c r="N8" s="30">
        <f>12*12*5</f>
        <v>720</v>
      </c>
      <c r="O8" s="38">
        <v>5</v>
      </c>
      <c r="P8" s="38">
        <f>12*5*2</f>
        <v>120</v>
      </c>
    </row>
    <row r="9" spans="1:16" ht="45.75" thickBot="1" x14ac:dyDescent="0.3">
      <c r="A9" s="33" t="s">
        <v>227</v>
      </c>
      <c r="B9" s="7" t="s">
        <v>27</v>
      </c>
      <c r="C9" s="8" t="s">
        <v>28</v>
      </c>
      <c r="D9" s="56" t="s">
        <v>197</v>
      </c>
      <c r="E9" s="57"/>
      <c r="F9" s="33" t="s">
        <v>182</v>
      </c>
      <c r="G9" s="50">
        <v>2</v>
      </c>
      <c r="H9" s="38" t="s">
        <v>189</v>
      </c>
      <c r="I9" s="8" t="s">
        <v>135</v>
      </c>
      <c r="J9" s="7" t="s">
        <v>136</v>
      </c>
      <c r="K9" s="10" t="s">
        <v>29</v>
      </c>
      <c r="L9" s="11">
        <v>12</v>
      </c>
      <c r="M9" s="12">
        <v>2</v>
      </c>
      <c r="N9" s="30">
        <f>10*14*5</f>
        <v>700</v>
      </c>
      <c r="O9" s="38">
        <v>5</v>
      </c>
      <c r="P9" s="38">
        <f>10*5*2</f>
        <v>100</v>
      </c>
    </row>
    <row r="10" spans="1:16" ht="45.75" thickBot="1" x14ac:dyDescent="0.3">
      <c r="A10" s="33" t="s">
        <v>228</v>
      </c>
      <c r="B10" s="7" t="s">
        <v>30</v>
      </c>
      <c r="C10" s="8" t="s">
        <v>31</v>
      </c>
      <c r="D10" s="56" t="s">
        <v>198</v>
      </c>
      <c r="E10" s="57"/>
      <c r="F10" s="33" t="s">
        <v>32</v>
      </c>
      <c r="G10" s="50">
        <v>1</v>
      </c>
      <c r="H10" s="38" t="s">
        <v>103</v>
      </c>
      <c r="I10" s="8" t="s">
        <v>126</v>
      </c>
      <c r="J10" s="7" t="s">
        <v>137</v>
      </c>
      <c r="K10" s="10" t="s">
        <v>33</v>
      </c>
      <c r="L10" s="11">
        <v>13</v>
      </c>
      <c r="M10" s="12">
        <v>2</v>
      </c>
      <c r="N10" s="30">
        <f>10*15*5</f>
        <v>750</v>
      </c>
      <c r="O10" s="38">
        <v>5</v>
      </c>
      <c r="P10" s="38">
        <f>10*5*2</f>
        <v>100</v>
      </c>
    </row>
    <row r="11" spans="1:16" ht="45.75" thickBot="1" x14ac:dyDescent="0.3">
      <c r="A11" s="33" t="s">
        <v>229</v>
      </c>
      <c r="B11" s="7" t="s">
        <v>34</v>
      </c>
      <c r="C11" s="8" t="s">
        <v>35</v>
      </c>
      <c r="D11" s="56" t="s">
        <v>259</v>
      </c>
      <c r="E11" s="57"/>
      <c r="F11" s="33" t="s">
        <v>36</v>
      </c>
      <c r="G11" s="50">
        <v>3</v>
      </c>
      <c r="H11" s="38" t="s">
        <v>104</v>
      </c>
      <c r="I11" s="8" t="s">
        <v>138</v>
      </c>
      <c r="J11" s="7" t="s">
        <v>139</v>
      </c>
      <c r="K11" s="10" t="s">
        <v>37</v>
      </c>
      <c r="L11" s="11">
        <v>10</v>
      </c>
      <c r="M11" s="12">
        <v>2</v>
      </c>
      <c r="N11" s="30">
        <f>8*12*5</f>
        <v>480</v>
      </c>
      <c r="O11" s="38">
        <v>5</v>
      </c>
      <c r="P11" s="38">
        <f>8*5*2</f>
        <v>80</v>
      </c>
    </row>
    <row r="12" spans="1:16" ht="68.25" thickBot="1" x14ac:dyDescent="0.3">
      <c r="A12" s="33" t="s">
        <v>230</v>
      </c>
      <c r="B12" s="7" t="s">
        <v>12</v>
      </c>
      <c r="C12" s="8" t="s">
        <v>13</v>
      </c>
      <c r="D12" s="56" t="s">
        <v>199</v>
      </c>
      <c r="E12" s="57"/>
      <c r="F12" s="33" t="s">
        <v>181</v>
      </c>
      <c r="G12" s="50">
        <v>1</v>
      </c>
      <c r="H12" s="38" t="s">
        <v>99</v>
      </c>
      <c r="I12" s="8" t="s">
        <v>140</v>
      </c>
      <c r="J12" s="7" t="s">
        <v>129</v>
      </c>
      <c r="K12" s="10" t="s">
        <v>38</v>
      </c>
      <c r="L12" s="11">
        <v>12</v>
      </c>
      <c r="M12" s="12">
        <v>2</v>
      </c>
      <c r="N12" s="30">
        <f>12*14*5</f>
        <v>840</v>
      </c>
      <c r="O12" s="38">
        <v>5</v>
      </c>
      <c r="P12" s="38">
        <f>12*5*2</f>
        <v>120</v>
      </c>
    </row>
    <row r="13" spans="1:16" ht="68.25" thickBot="1" x14ac:dyDescent="0.3">
      <c r="A13" s="33" t="s">
        <v>255</v>
      </c>
      <c r="B13" s="7" t="s">
        <v>94</v>
      </c>
      <c r="C13" s="8" t="s">
        <v>95</v>
      </c>
      <c r="D13" s="56" t="s">
        <v>218</v>
      </c>
      <c r="E13" s="57"/>
      <c r="F13" s="33" t="s">
        <v>96</v>
      </c>
      <c r="G13" s="50">
        <v>7</v>
      </c>
      <c r="H13" s="38" t="s">
        <v>113</v>
      </c>
      <c r="I13" s="8" t="s">
        <v>169</v>
      </c>
      <c r="J13" s="7" t="s">
        <v>168</v>
      </c>
      <c r="K13" s="10" t="s">
        <v>97</v>
      </c>
      <c r="L13" s="11">
        <v>10</v>
      </c>
      <c r="M13" s="12">
        <v>2</v>
      </c>
      <c r="N13" s="30">
        <f>8*12*5</f>
        <v>480</v>
      </c>
      <c r="O13" s="38">
        <v>5</v>
      </c>
      <c r="P13" s="38">
        <f>8*5*2</f>
        <v>80</v>
      </c>
    </row>
    <row r="14" spans="1:16" ht="57" thickBot="1" x14ac:dyDescent="0.3">
      <c r="A14" s="33" t="s">
        <v>231</v>
      </c>
      <c r="B14" s="7" t="s">
        <v>12</v>
      </c>
      <c r="C14" s="8" t="s">
        <v>18</v>
      </c>
      <c r="D14" s="56" t="s">
        <v>200</v>
      </c>
      <c r="E14" s="57"/>
      <c r="F14" s="33" t="s">
        <v>19</v>
      </c>
      <c r="G14" s="50">
        <v>5</v>
      </c>
      <c r="H14" s="38" t="s">
        <v>105</v>
      </c>
      <c r="I14" s="8" t="s">
        <v>142</v>
      </c>
      <c r="J14" s="7" t="s">
        <v>141</v>
      </c>
      <c r="K14" s="10" t="s">
        <v>39</v>
      </c>
      <c r="L14" s="11">
        <v>12</v>
      </c>
      <c r="M14" s="12">
        <v>2</v>
      </c>
      <c r="N14" s="30">
        <f>11*14*5</f>
        <v>770</v>
      </c>
      <c r="O14" s="38">
        <v>5</v>
      </c>
      <c r="P14" s="38">
        <f>11*5*2</f>
        <v>110</v>
      </c>
    </row>
    <row r="15" spans="1:16" ht="68.25" thickBot="1" x14ac:dyDescent="0.3">
      <c r="A15" s="33" t="s">
        <v>232</v>
      </c>
      <c r="B15" s="7" t="s">
        <v>34</v>
      </c>
      <c r="C15" s="8" t="s">
        <v>40</v>
      </c>
      <c r="D15" s="56" t="s">
        <v>260</v>
      </c>
      <c r="E15" s="57"/>
      <c r="F15" s="33" t="s">
        <v>41</v>
      </c>
      <c r="G15" s="50">
        <v>2</v>
      </c>
      <c r="H15" s="38" t="s">
        <v>102</v>
      </c>
      <c r="I15" s="8" t="s">
        <v>170</v>
      </c>
      <c r="J15" s="7" t="s">
        <v>143</v>
      </c>
      <c r="K15" s="10" t="s">
        <v>42</v>
      </c>
      <c r="L15" s="11">
        <v>12</v>
      </c>
      <c r="M15" s="12">
        <v>2</v>
      </c>
      <c r="N15" s="30">
        <f>11*14*5</f>
        <v>770</v>
      </c>
      <c r="O15" s="38">
        <v>5</v>
      </c>
      <c r="P15" s="38">
        <f>11*5*2</f>
        <v>110</v>
      </c>
    </row>
    <row r="16" spans="1:16" ht="68.25" thickBot="1" x14ac:dyDescent="0.3">
      <c r="A16" s="33" t="s">
        <v>233</v>
      </c>
      <c r="B16" s="7" t="s">
        <v>27</v>
      </c>
      <c r="C16" s="8" t="s">
        <v>43</v>
      </c>
      <c r="D16" s="56" t="s">
        <v>211</v>
      </c>
      <c r="E16" s="57"/>
      <c r="F16" s="33" t="s">
        <v>44</v>
      </c>
      <c r="G16" s="50">
        <v>2</v>
      </c>
      <c r="H16" s="38" t="s">
        <v>106</v>
      </c>
      <c r="I16" s="8" t="s">
        <v>170</v>
      </c>
      <c r="J16" s="7" t="s">
        <v>144</v>
      </c>
      <c r="K16" s="10" t="s">
        <v>45</v>
      </c>
      <c r="L16" s="11">
        <v>10</v>
      </c>
      <c r="M16" s="12">
        <v>2</v>
      </c>
      <c r="N16" s="30">
        <f>13*14*5</f>
        <v>910</v>
      </c>
      <c r="O16" s="38">
        <v>5</v>
      </c>
      <c r="P16" s="38">
        <f>13*5*2</f>
        <v>130</v>
      </c>
    </row>
    <row r="17" spans="1:16" ht="57" thickBot="1" x14ac:dyDescent="0.3">
      <c r="A17" s="33" t="s">
        <v>234</v>
      </c>
      <c r="B17" s="7" t="s">
        <v>30</v>
      </c>
      <c r="C17" s="8" t="s">
        <v>31</v>
      </c>
      <c r="D17" s="56" t="s">
        <v>212</v>
      </c>
      <c r="E17" s="57"/>
      <c r="F17" s="33" t="s">
        <v>32</v>
      </c>
      <c r="G17" s="50">
        <v>1</v>
      </c>
      <c r="H17" s="38" t="s">
        <v>103</v>
      </c>
      <c r="I17" s="8" t="s">
        <v>171</v>
      </c>
      <c r="J17" s="7" t="s">
        <v>137</v>
      </c>
      <c r="K17" s="10" t="s">
        <v>46</v>
      </c>
      <c r="L17" s="11">
        <v>13</v>
      </c>
      <c r="M17" s="12">
        <v>2</v>
      </c>
      <c r="N17" s="30">
        <f>11*15*5</f>
        <v>825</v>
      </c>
      <c r="O17" s="38">
        <v>5</v>
      </c>
      <c r="P17" s="38">
        <f>11*5*2</f>
        <v>110</v>
      </c>
    </row>
    <row r="18" spans="1:16" ht="57" thickBot="1" x14ac:dyDescent="0.3">
      <c r="A18" s="33" t="s">
        <v>235</v>
      </c>
      <c r="B18" s="7" t="s">
        <v>47</v>
      </c>
      <c r="C18" s="8" t="s">
        <v>48</v>
      </c>
      <c r="D18" s="56" t="s">
        <v>219</v>
      </c>
      <c r="E18" s="57"/>
      <c r="F18" s="33" t="s">
        <v>49</v>
      </c>
      <c r="G18" s="50">
        <v>3</v>
      </c>
      <c r="H18" s="38" t="s">
        <v>87</v>
      </c>
      <c r="I18" s="8" t="s">
        <v>146</v>
      </c>
      <c r="J18" s="7" t="s">
        <v>145</v>
      </c>
      <c r="K18" s="10" t="s">
        <v>50</v>
      </c>
      <c r="L18" s="11">
        <v>12</v>
      </c>
      <c r="M18" s="12">
        <v>2</v>
      </c>
      <c r="N18" s="30">
        <f>10*14*5</f>
        <v>700</v>
      </c>
      <c r="O18" s="38">
        <v>5</v>
      </c>
      <c r="P18" s="38">
        <f>10*5*2</f>
        <v>100</v>
      </c>
    </row>
    <row r="19" spans="1:16" ht="45.75" thickBot="1" x14ac:dyDescent="0.3">
      <c r="A19" s="33" t="s">
        <v>236</v>
      </c>
      <c r="B19" s="7" t="s">
        <v>51</v>
      </c>
      <c r="C19" s="8" t="s">
        <v>52</v>
      </c>
      <c r="D19" s="56" t="s">
        <v>201</v>
      </c>
      <c r="E19" s="57"/>
      <c r="F19" s="33" t="s">
        <v>53</v>
      </c>
      <c r="G19" s="50">
        <v>14</v>
      </c>
      <c r="H19" s="38" t="s">
        <v>54</v>
      </c>
      <c r="I19" s="8" t="s">
        <v>150</v>
      </c>
      <c r="J19" s="7" t="s">
        <v>148</v>
      </c>
      <c r="K19" s="10" t="s">
        <v>55</v>
      </c>
      <c r="L19" s="11">
        <v>7</v>
      </c>
      <c r="M19" s="12">
        <v>2</v>
      </c>
      <c r="N19" s="30">
        <f>11*9*5</f>
        <v>495</v>
      </c>
      <c r="O19" s="38">
        <v>5</v>
      </c>
      <c r="P19" s="38">
        <f>11*5*2</f>
        <v>110</v>
      </c>
    </row>
    <row r="20" spans="1:16" ht="45.75" thickBot="1" x14ac:dyDescent="0.3">
      <c r="A20" s="33" t="s">
        <v>237</v>
      </c>
      <c r="B20" s="7" t="s">
        <v>51</v>
      </c>
      <c r="C20" s="8" t="s">
        <v>52</v>
      </c>
      <c r="D20" s="56" t="s">
        <v>202</v>
      </c>
      <c r="E20" s="57"/>
      <c r="F20" s="33" t="s">
        <v>53</v>
      </c>
      <c r="G20" s="50">
        <v>14</v>
      </c>
      <c r="H20" s="38" t="s">
        <v>54</v>
      </c>
      <c r="I20" s="8" t="s">
        <v>150</v>
      </c>
      <c r="J20" s="7" t="s">
        <v>149</v>
      </c>
      <c r="K20" s="10" t="s">
        <v>55</v>
      </c>
      <c r="L20" s="11">
        <v>7</v>
      </c>
      <c r="M20" s="12">
        <v>2</v>
      </c>
      <c r="N20" s="30">
        <f>11*9*5</f>
        <v>495</v>
      </c>
      <c r="O20" s="38">
        <v>5</v>
      </c>
      <c r="P20" s="38">
        <f>11*5*2</f>
        <v>110</v>
      </c>
    </row>
    <row r="21" spans="1:16" ht="45.75" thickBot="1" x14ac:dyDescent="0.3">
      <c r="A21" s="33" t="s">
        <v>238</v>
      </c>
      <c r="B21" s="7" t="s">
        <v>51</v>
      </c>
      <c r="C21" s="8" t="s">
        <v>52</v>
      </c>
      <c r="D21" s="56" t="s">
        <v>213</v>
      </c>
      <c r="E21" s="57"/>
      <c r="F21" s="33" t="s">
        <v>53</v>
      </c>
      <c r="G21" s="50">
        <v>14</v>
      </c>
      <c r="H21" s="38" t="s">
        <v>54</v>
      </c>
      <c r="I21" s="8" t="s">
        <v>150</v>
      </c>
      <c r="J21" s="7" t="s">
        <v>147</v>
      </c>
      <c r="K21" s="10" t="s">
        <v>55</v>
      </c>
      <c r="L21" s="11">
        <v>7</v>
      </c>
      <c r="M21" s="12">
        <v>2</v>
      </c>
      <c r="N21" s="30">
        <f>11*9*5</f>
        <v>495</v>
      </c>
      <c r="O21" s="38">
        <v>5</v>
      </c>
      <c r="P21" s="38">
        <f>11*5*2</f>
        <v>110</v>
      </c>
    </row>
    <row r="22" spans="1:16" ht="68.25" thickBot="1" x14ac:dyDescent="0.3">
      <c r="A22" s="33" t="s">
        <v>239</v>
      </c>
      <c r="B22" s="7" t="s">
        <v>56</v>
      </c>
      <c r="C22" s="8" t="s">
        <v>57</v>
      </c>
      <c r="D22" s="56" t="s">
        <v>261</v>
      </c>
      <c r="E22" s="57"/>
      <c r="F22" s="33" t="s">
        <v>58</v>
      </c>
      <c r="G22" s="50">
        <v>4</v>
      </c>
      <c r="H22" s="38" t="s">
        <v>107</v>
      </c>
      <c r="I22" s="8" t="s">
        <v>172</v>
      </c>
      <c r="J22" s="7" t="s">
        <v>152</v>
      </c>
      <c r="K22" s="10" t="s">
        <v>59</v>
      </c>
      <c r="L22" s="11">
        <v>12</v>
      </c>
      <c r="M22" s="12">
        <v>2</v>
      </c>
      <c r="N22" s="30">
        <f>12*14*5</f>
        <v>840</v>
      </c>
      <c r="O22" s="38">
        <v>5</v>
      </c>
      <c r="P22" s="38">
        <f>12*5*2</f>
        <v>120</v>
      </c>
    </row>
    <row r="23" spans="1:16" ht="57" thickBot="1" x14ac:dyDescent="0.3">
      <c r="A23" s="33" t="s">
        <v>240</v>
      </c>
      <c r="B23" s="7" t="s">
        <v>60</v>
      </c>
      <c r="C23" s="8" t="s">
        <v>61</v>
      </c>
      <c r="D23" s="56" t="s">
        <v>203</v>
      </c>
      <c r="E23" s="57"/>
      <c r="F23" s="33" t="s">
        <v>62</v>
      </c>
      <c r="G23" s="50">
        <v>4</v>
      </c>
      <c r="H23" s="38" t="s">
        <v>102</v>
      </c>
      <c r="I23" s="8" t="s">
        <v>173</v>
      </c>
      <c r="J23" s="7" t="s">
        <v>153</v>
      </c>
      <c r="K23" s="10" t="s">
        <v>63</v>
      </c>
      <c r="L23" s="11">
        <v>15</v>
      </c>
      <c r="M23" s="12">
        <v>2</v>
      </c>
      <c r="N23" s="30">
        <f>12*17*5</f>
        <v>1020</v>
      </c>
      <c r="O23" s="38">
        <v>5</v>
      </c>
      <c r="P23" s="38">
        <f>12*5*2</f>
        <v>120</v>
      </c>
    </row>
    <row r="24" spans="1:16" ht="23.25" thickBot="1" x14ac:dyDescent="0.3">
      <c r="A24" s="33" t="s">
        <v>241</v>
      </c>
      <c r="B24" s="7" t="s">
        <v>27</v>
      </c>
      <c r="C24" s="8" t="s">
        <v>64</v>
      </c>
      <c r="D24" s="56" t="s">
        <v>204</v>
      </c>
      <c r="E24" s="57"/>
      <c r="F24" s="33" t="s">
        <v>44</v>
      </c>
      <c r="G24" s="50">
        <v>7</v>
      </c>
      <c r="H24" s="38" t="s">
        <v>108</v>
      </c>
      <c r="I24" s="8" t="s">
        <v>131</v>
      </c>
      <c r="J24" s="7" t="s">
        <v>154</v>
      </c>
      <c r="K24" s="10" t="s">
        <v>65</v>
      </c>
      <c r="L24" s="11">
        <v>10</v>
      </c>
      <c r="M24" s="12">
        <v>2</v>
      </c>
      <c r="N24" s="30">
        <f>9*12*5</f>
        <v>540</v>
      </c>
      <c r="O24" s="38">
        <v>5</v>
      </c>
      <c r="P24" s="38">
        <f>9*5*2</f>
        <v>90</v>
      </c>
    </row>
    <row r="25" spans="1:16" ht="79.5" thickBot="1" x14ac:dyDescent="0.3">
      <c r="A25" s="33" t="s">
        <v>242</v>
      </c>
      <c r="B25" s="7" t="s">
        <v>27</v>
      </c>
      <c r="C25" s="8" t="s">
        <v>28</v>
      </c>
      <c r="D25" s="56" t="s">
        <v>205</v>
      </c>
      <c r="E25" s="57"/>
      <c r="F25" s="33" t="s">
        <v>182</v>
      </c>
      <c r="G25" s="50">
        <v>2</v>
      </c>
      <c r="H25" s="38" t="s">
        <v>112</v>
      </c>
      <c r="I25" s="8" t="s">
        <v>156</v>
      </c>
      <c r="J25" s="7" t="s">
        <v>155</v>
      </c>
      <c r="K25" s="10" t="s">
        <v>66</v>
      </c>
      <c r="L25" s="11">
        <v>12</v>
      </c>
      <c r="M25" s="12">
        <v>2</v>
      </c>
      <c r="N25" s="30">
        <f>12*14*5</f>
        <v>840</v>
      </c>
      <c r="O25" s="38">
        <v>5</v>
      </c>
      <c r="P25" s="38">
        <f>12*5*2</f>
        <v>120</v>
      </c>
    </row>
    <row r="26" spans="1:16" ht="68.25" thickBot="1" x14ac:dyDescent="0.3">
      <c r="A26" s="33" t="s">
        <v>244</v>
      </c>
      <c r="B26" s="7" t="s">
        <v>67</v>
      </c>
      <c r="C26" s="8" t="s">
        <v>68</v>
      </c>
      <c r="D26" s="56" t="s">
        <v>243</v>
      </c>
      <c r="E26" s="57"/>
      <c r="F26" s="33" t="s">
        <v>69</v>
      </c>
      <c r="G26" s="50">
        <v>12</v>
      </c>
      <c r="H26" s="38" t="s">
        <v>109</v>
      </c>
      <c r="I26" s="8" t="s">
        <v>174</v>
      </c>
      <c r="J26" s="7" t="s">
        <v>157</v>
      </c>
      <c r="K26" s="10" t="s">
        <v>66</v>
      </c>
      <c r="L26" s="11">
        <v>10</v>
      </c>
      <c r="M26" s="12">
        <v>2</v>
      </c>
      <c r="N26" s="30">
        <f>12*12*5</f>
        <v>720</v>
      </c>
      <c r="O26" s="38">
        <v>5</v>
      </c>
      <c r="P26" s="38">
        <f>12*5*2</f>
        <v>120</v>
      </c>
    </row>
    <row r="27" spans="1:16" ht="57" thickBot="1" x14ac:dyDescent="0.3">
      <c r="A27" s="33" t="s">
        <v>245</v>
      </c>
      <c r="B27" s="7" t="s">
        <v>70</v>
      </c>
      <c r="C27" s="8" t="s">
        <v>71</v>
      </c>
      <c r="D27" s="56" t="s">
        <v>206</v>
      </c>
      <c r="E27" s="57"/>
      <c r="F27" s="33" t="s">
        <v>72</v>
      </c>
      <c r="G27" s="50">
        <v>2</v>
      </c>
      <c r="H27" s="38" t="s">
        <v>73</v>
      </c>
      <c r="I27" s="8" t="s">
        <v>175</v>
      </c>
      <c r="J27" s="7" t="s">
        <v>158</v>
      </c>
      <c r="K27" s="10" t="s">
        <v>74</v>
      </c>
      <c r="L27" s="11">
        <v>10</v>
      </c>
      <c r="M27" s="12">
        <v>2</v>
      </c>
      <c r="N27" s="30">
        <f>9*12*5</f>
        <v>540</v>
      </c>
      <c r="O27" s="38">
        <v>5</v>
      </c>
      <c r="P27" s="38">
        <f>9*5*2</f>
        <v>90</v>
      </c>
    </row>
    <row r="28" spans="1:16" ht="57" thickBot="1" x14ac:dyDescent="0.3">
      <c r="A28" s="33" t="s">
        <v>246</v>
      </c>
      <c r="B28" s="7" t="s">
        <v>70</v>
      </c>
      <c r="C28" s="8" t="s">
        <v>186</v>
      </c>
      <c r="D28" s="56" t="s">
        <v>207</v>
      </c>
      <c r="E28" s="57"/>
      <c r="F28" s="33" t="s">
        <v>75</v>
      </c>
      <c r="G28" s="50">
        <v>1</v>
      </c>
      <c r="H28" s="38" t="s">
        <v>99</v>
      </c>
      <c r="I28" s="8" t="s">
        <v>159</v>
      </c>
      <c r="J28" s="7" t="s">
        <v>160</v>
      </c>
      <c r="K28" s="10" t="s">
        <v>76</v>
      </c>
      <c r="L28" s="11">
        <v>12</v>
      </c>
      <c r="M28" s="12">
        <v>2</v>
      </c>
      <c r="N28" s="30">
        <f>8*14*5</f>
        <v>560</v>
      </c>
      <c r="O28" s="38">
        <v>5</v>
      </c>
      <c r="P28" s="38">
        <f>8*5*2</f>
        <v>80</v>
      </c>
    </row>
    <row r="29" spans="1:16" ht="34.5" thickBot="1" x14ac:dyDescent="0.3">
      <c r="A29" s="33" t="s">
        <v>247</v>
      </c>
      <c r="B29" s="7" t="s">
        <v>34</v>
      </c>
      <c r="C29" s="8" t="s">
        <v>35</v>
      </c>
      <c r="D29" s="56" t="s">
        <v>208</v>
      </c>
      <c r="E29" s="57"/>
      <c r="F29" s="33" t="s">
        <v>183</v>
      </c>
      <c r="G29" s="50">
        <v>2</v>
      </c>
      <c r="H29" s="38" t="s">
        <v>102</v>
      </c>
      <c r="I29" s="8" t="s">
        <v>176</v>
      </c>
      <c r="J29" s="7" t="s">
        <v>161</v>
      </c>
      <c r="K29" s="10" t="s">
        <v>77</v>
      </c>
      <c r="L29" s="11">
        <v>12</v>
      </c>
      <c r="M29" s="12">
        <v>2</v>
      </c>
      <c r="N29" s="30">
        <f>11*14*5</f>
        <v>770</v>
      </c>
      <c r="O29" s="38">
        <v>5</v>
      </c>
      <c r="P29" s="38">
        <f>11*5*2</f>
        <v>110</v>
      </c>
    </row>
    <row r="30" spans="1:16" ht="57" thickBot="1" x14ac:dyDescent="0.3">
      <c r="A30" s="33" t="s">
        <v>256</v>
      </c>
      <c r="B30" s="48" t="s">
        <v>60</v>
      </c>
      <c r="C30" s="49" t="s">
        <v>91</v>
      </c>
      <c r="D30" s="65" t="s">
        <v>190</v>
      </c>
      <c r="E30" s="66"/>
      <c r="F30" s="47" t="s">
        <v>98</v>
      </c>
      <c r="G30" s="50">
        <v>1</v>
      </c>
      <c r="H30" s="50" t="s">
        <v>100</v>
      </c>
      <c r="I30" s="49" t="s">
        <v>191</v>
      </c>
      <c r="J30" s="51" t="s">
        <v>192</v>
      </c>
      <c r="K30" s="52" t="s">
        <v>193</v>
      </c>
      <c r="L30" s="53">
        <v>10</v>
      </c>
      <c r="M30" s="54">
        <v>2</v>
      </c>
      <c r="N30" s="55">
        <f>13*12*5</f>
        <v>780</v>
      </c>
      <c r="O30" s="50">
        <v>5</v>
      </c>
      <c r="P30" s="50">
        <f>13*5*2</f>
        <v>130</v>
      </c>
    </row>
    <row r="31" spans="1:16" ht="102" thickBot="1" x14ac:dyDescent="0.3">
      <c r="A31" s="33" t="s">
        <v>248</v>
      </c>
      <c r="B31" s="7" t="s">
        <v>21</v>
      </c>
      <c r="C31" s="8" t="s">
        <v>78</v>
      </c>
      <c r="D31" s="56" t="s">
        <v>209</v>
      </c>
      <c r="E31" s="57"/>
      <c r="F31" s="33" t="s">
        <v>79</v>
      </c>
      <c r="G31" s="50">
        <v>2</v>
      </c>
      <c r="H31" s="38" t="s">
        <v>99</v>
      </c>
      <c r="I31" s="8" t="s">
        <v>177</v>
      </c>
      <c r="J31" s="7" t="s">
        <v>162</v>
      </c>
      <c r="K31" s="10" t="s">
        <v>80</v>
      </c>
      <c r="L31" s="11">
        <v>10</v>
      </c>
      <c r="M31" s="12">
        <v>2</v>
      </c>
      <c r="N31" s="30">
        <f>13*12*5</f>
        <v>780</v>
      </c>
      <c r="O31" s="38">
        <v>5</v>
      </c>
      <c r="P31" s="38">
        <f>13*5*2</f>
        <v>130</v>
      </c>
    </row>
    <row r="32" spans="1:16" ht="45.75" thickBot="1" x14ac:dyDescent="0.3">
      <c r="A32" s="33" t="s">
        <v>249</v>
      </c>
      <c r="B32" s="7" t="s">
        <v>27</v>
      </c>
      <c r="C32" s="8" t="s">
        <v>81</v>
      </c>
      <c r="D32" s="56" t="s">
        <v>210</v>
      </c>
      <c r="E32" s="57"/>
      <c r="F32" s="33" t="s">
        <v>82</v>
      </c>
      <c r="G32" s="50">
        <v>19</v>
      </c>
      <c r="H32" s="38" t="s">
        <v>99</v>
      </c>
      <c r="I32" s="8" t="s">
        <v>177</v>
      </c>
      <c r="J32" s="7" t="s">
        <v>163</v>
      </c>
      <c r="K32" s="10" t="s">
        <v>83</v>
      </c>
      <c r="L32" s="11">
        <v>12</v>
      </c>
      <c r="M32" s="12">
        <v>2</v>
      </c>
      <c r="N32" s="30">
        <f>10*14*5</f>
        <v>700</v>
      </c>
      <c r="O32" s="38">
        <v>5</v>
      </c>
      <c r="P32" s="38">
        <f>10*5*2</f>
        <v>100</v>
      </c>
    </row>
    <row r="33" spans="1:16" ht="45.75" thickBot="1" x14ac:dyDescent="0.3">
      <c r="A33" s="33" t="s">
        <v>254</v>
      </c>
      <c r="B33" s="7" t="s">
        <v>23</v>
      </c>
      <c r="C33" s="8" t="s">
        <v>24</v>
      </c>
      <c r="D33" s="56" t="s">
        <v>215</v>
      </c>
      <c r="E33" s="57"/>
      <c r="F33" s="33" t="s">
        <v>184</v>
      </c>
      <c r="G33" s="50">
        <v>15</v>
      </c>
      <c r="H33" s="38" t="s">
        <v>99</v>
      </c>
      <c r="I33" s="8" t="s">
        <v>177</v>
      </c>
      <c r="J33" s="8" t="s">
        <v>114</v>
      </c>
      <c r="K33" s="10" t="s">
        <v>90</v>
      </c>
      <c r="L33" s="11">
        <v>13</v>
      </c>
      <c r="M33" s="12">
        <v>2</v>
      </c>
      <c r="N33" s="30">
        <f>12*15*5</f>
        <v>900</v>
      </c>
      <c r="O33" s="38">
        <v>5</v>
      </c>
      <c r="P33" s="38">
        <f>12*5*2</f>
        <v>120</v>
      </c>
    </row>
    <row r="34" spans="1:16" ht="45.75" thickBot="1" x14ac:dyDescent="0.3">
      <c r="A34" s="33" t="s">
        <v>250</v>
      </c>
      <c r="B34" s="7" t="s">
        <v>187</v>
      </c>
      <c r="C34" s="8" t="s">
        <v>188</v>
      </c>
      <c r="D34" s="56" t="s">
        <v>214</v>
      </c>
      <c r="E34" s="57"/>
      <c r="F34" s="33" t="s">
        <v>84</v>
      </c>
      <c r="G34" s="50">
        <v>1</v>
      </c>
      <c r="H34" s="38" t="s">
        <v>99</v>
      </c>
      <c r="I34" s="8" t="s">
        <v>178</v>
      </c>
      <c r="J34" s="7" t="s">
        <v>164</v>
      </c>
      <c r="K34" s="10" t="s">
        <v>85</v>
      </c>
      <c r="L34" s="11">
        <v>10</v>
      </c>
      <c r="M34" s="12">
        <v>2</v>
      </c>
      <c r="N34" s="30">
        <f>13*12*5</f>
        <v>780</v>
      </c>
      <c r="O34" s="38">
        <v>5</v>
      </c>
      <c r="P34" s="38">
        <f>13*5*2</f>
        <v>130</v>
      </c>
    </row>
    <row r="35" spans="1:16" ht="45.75" thickBot="1" x14ac:dyDescent="0.3">
      <c r="A35" s="33" t="s">
        <v>252</v>
      </c>
      <c r="B35" s="7" t="s">
        <v>27</v>
      </c>
      <c r="C35" s="8" t="s">
        <v>43</v>
      </c>
      <c r="D35" s="56" t="s">
        <v>258</v>
      </c>
      <c r="E35" s="57"/>
      <c r="F35" s="33" t="s">
        <v>44</v>
      </c>
      <c r="G35" s="50">
        <v>8</v>
      </c>
      <c r="H35" s="38" t="s">
        <v>87</v>
      </c>
      <c r="I35" s="8" t="s">
        <v>180</v>
      </c>
      <c r="J35" s="7" t="s">
        <v>179</v>
      </c>
      <c r="K35" s="10" t="s">
        <v>88</v>
      </c>
      <c r="L35" s="11">
        <v>10</v>
      </c>
      <c r="M35" s="12">
        <v>2</v>
      </c>
      <c r="N35" s="30">
        <f>10*12*5</f>
        <v>600</v>
      </c>
      <c r="O35" s="38">
        <v>5</v>
      </c>
      <c r="P35" s="38">
        <f>10*5*2</f>
        <v>100</v>
      </c>
    </row>
    <row r="36" spans="1:16" ht="79.5" thickBot="1" x14ac:dyDescent="0.3">
      <c r="A36" s="33" t="s">
        <v>251</v>
      </c>
      <c r="B36" s="7" t="s">
        <v>34</v>
      </c>
      <c r="C36" s="8" t="s">
        <v>40</v>
      </c>
      <c r="D36" s="56" t="s">
        <v>262</v>
      </c>
      <c r="E36" s="57"/>
      <c r="F36" s="33" t="s">
        <v>185</v>
      </c>
      <c r="G36" s="50">
        <v>2</v>
      </c>
      <c r="H36" s="38" t="s">
        <v>110</v>
      </c>
      <c r="I36" s="8" t="s">
        <v>170</v>
      </c>
      <c r="J36" s="7" t="s">
        <v>165</v>
      </c>
      <c r="K36" s="10" t="s">
        <v>86</v>
      </c>
      <c r="L36" s="11">
        <v>12</v>
      </c>
      <c r="M36" s="12">
        <v>2</v>
      </c>
      <c r="N36" s="30">
        <f>11*14*5</f>
        <v>770</v>
      </c>
      <c r="O36" s="38">
        <v>5</v>
      </c>
      <c r="P36" s="38">
        <f>11*5*2</f>
        <v>110</v>
      </c>
    </row>
    <row r="37" spans="1:16" ht="15.75" thickBot="1" x14ac:dyDescent="0.3">
      <c r="A37" s="34"/>
      <c r="B37" s="14">
        <v>14</v>
      </c>
      <c r="C37" s="15"/>
      <c r="D37" s="61"/>
      <c r="E37" s="62"/>
      <c r="F37" s="44"/>
      <c r="G37" s="46"/>
      <c r="H37" s="46"/>
      <c r="I37" s="46"/>
      <c r="J37" s="17"/>
      <c r="K37" s="16"/>
      <c r="L37" s="18">
        <f>SUM(L2:L36)</f>
        <v>387</v>
      </c>
      <c r="M37" s="19">
        <f>SUM(M2:M36)</f>
        <v>70</v>
      </c>
      <c r="N37" s="31">
        <f>SUM(N2:N36)</f>
        <v>25385</v>
      </c>
      <c r="O37" s="39">
        <f>SUM(O2:O36)</f>
        <v>175</v>
      </c>
      <c r="P37" s="39">
        <f>SUM(P2:P36)</f>
        <v>3960</v>
      </c>
    </row>
    <row r="38" spans="1:16" ht="34.5" thickBot="1" x14ac:dyDescent="0.3">
      <c r="A38" s="20" t="s">
        <v>0</v>
      </c>
      <c r="B38" s="21" t="s">
        <v>1</v>
      </c>
      <c r="C38" s="22" t="s">
        <v>2</v>
      </c>
      <c r="D38" s="63" t="s">
        <v>3</v>
      </c>
      <c r="E38" s="64"/>
      <c r="F38" s="20" t="s">
        <v>4</v>
      </c>
      <c r="G38" s="40"/>
      <c r="H38" s="40" t="s">
        <v>5</v>
      </c>
      <c r="I38" s="40"/>
      <c r="J38" s="24" t="s">
        <v>6</v>
      </c>
      <c r="K38" s="23" t="s">
        <v>7</v>
      </c>
      <c r="L38" s="25" t="s">
        <v>8</v>
      </c>
      <c r="M38" s="26" t="s">
        <v>9</v>
      </c>
      <c r="N38" s="32" t="s">
        <v>10</v>
      </c>
      <c r="O38" s="40" t="s">
        <v>11</v>
      </c>
      <c r="P38" s="40" t="s">
        <v>10</v>
      </c>
    </row>
    <row r="39" spans="1:16" x14ac:dyDescent="0.25">
      <c r="A39" s="58"/>
      <c r="B39" s="58"/>
      <c r="C39" s="58"/>
      <c r="D39" s="58"/>
      <c r="E39" s="58"/>
      <c r="F39" s="58"/>
      <c r="G39" s="59"/>
      <c r="H39" s="59"/>
      <c r="I39" s="13"/>
      <c r="J39" s="9"/>
      <c r="K39" s="9"/>
      <c r="L39" s="9"/>
      <c r="M39" s="60"/>
      <c r="N39" s="60"/>
      <c r="O39" s="36"/>
      <c r="P39" s="41"/>
    </row>
  </sheetData>
  <mergeCells count="42">
    <mergeCell ref="D3:E3"/>
    <mergeCell ref="D4:E4"/>
    <mergeCell ref="D1:E1"/>
    <mergeCell ref="D2:E2"/>
    <mergeCell ref="D11:E11"/>
    <mergeCell ref="D12:E12"/>
    <mergeCell ref="D9:E9"/>
    <mergeCell ref="D10:E10"/>
    <mergeCell ref="D6:E6"/>
    <mergeCell ref="D8:E8"/>
    <mergeCell ref="D18:E18"/>
    <mergeCell ref="D19:E19"/>
    <mergeCell ref="D16:E16"/>
    <mergeCell ref="D17:E17"/>
    <mergeCell ref="D14:E14"/>
    <mergeCell ref="D15:E15"/>
    <mergeCell ref="D24:E24"/>
    <mergeCell ref="D25:E25"/>
    <mergeCell ref="D22:E22"/>
    <mergeCell ref="D23:E23"/>
    <mergeCell ref="D20:E20"/>
    <mergeCell ref="D21:E21"/>
    <mergeCell ref="D28:E28"/>
    <mergeCell ref="D29:E29"/>
    <mergeCell ref="D26:E26"/>
    <mergeCell ref="D27:E27"/>
    <mergeCell ref="D30:E30"/>
    <mergeCell ref="D5:E5"/>
    <mergeCell ref="D33:E33"/>
    <mergeCell ref="D7:E7"/>
    <mergeCell ref="D13:E13"/>
    <mergeCell ref="A39:B39"/>
    <mergeCell ref="C39:D39"/>
    <mergeCell ref="E39:H39"/>
    <mergeCell ref="M39:N39"/>
    <mergeCell ref="D37:E37"/>
    <mergeCell ref="D38:E38"/>
    <mergeCell ref="D34:E34"/>
    <mergeCell ref="D36:E36"/>
    <mergeCell ref="D35:E35"/>
    <mergeCell ref="D31:E31"/>
    <mergeCell ref="D32:E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Likica</cp:lastModifiedBy>
  <dcterms:created xsi:type="dcterms:W3CDTF">2016-03-15T07:34:00Z</dcterms:created>
  <dcterms:modified xsi:type="dcterms:W3CDTF">2016-06-15T14:16:05Z</dcterms:modified>
</cp:coreProperties>
</file>